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小麦单产提升实施主体测产结果和资金分配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<sst xmlns="http://schemas.openxmlformats.org/spreadsheetml/2006/main" count="75" uniqueCount="55">
  <si>
    <t>曲阜市2023年粮油规模种植主体单产提升行动小麦补贴金额结果公示</t>
  </si>
  <si>
    <r>
      <rPr>
        <sz val="11"/>
        <color theme="1"/>
        <rFont val="宋体"/>
        <charset val="134"/>
        <scheme val="minor"/>
      </rPr>
      <t xml:space="preserve">    </t>
    </r>
    <r>
      <rPr>
        <sz val="12"/>
        <color theme="1"/>
        <rFont val="宋体"/>
        <charset val="134"/>
        <scheme val="minor"/>
      </rPr>
      <t xml:space="preserve"> 根据《曲阜市农业农村局 曲阜市财政局关于印发&lt;曲阜市粮油规模种植主体单产提升行动实施方案&gt;的通知》（曲农字[2023]104号）有关规定，经小麦规模种植主体自行申报、村初核、镇（街）审核、曲阜市农业局、财政局实地核查，现对符合以下条件的小麦规模种植主体补贴金额进行公示：
     （一）小麦种植面积成方连片100亩以上。
     （二）在技术方面逐一落实使用包衣良种、秸秆还田、深耕深翻、宽幅精播或采用复式精量条播机等高性能小麦播种机械播种、播前播后双镇压，“一喷三防”等 6 项关键提单产技术措施。
     （三）5月中旬至6月上旬对各实施主体进行理论测产和实收测产验收合格。
     （四）补贴标准为100 元/亩，根据测产情况阶梯化设置补贴标准，700公斤以上110元/亩，600公斤以下90元/亩。单个主体最多奖补 5 万元。 
      2024年7月1日--7月5日公示期5天。监督电话：4411585 4491956</t>
    </r>
    <r>
      <rPr>
        <sz val="11"/>
        <color theme="1"/>
        <rFont val="宋体"/>
        <charset val="134"/>
        <scheme val="minor"/>
      </rPr>
      <t xml:space="preserve">
                                                                             曲阜市农业局 曲阜市财政局
                                                                               二〇二四年六月二十八日</t>
    </r>
  </si>
  <si>
    <t>2024年小麦单产提升实施主体测产结果和资金分配表</t>
  </si>
  <si>
    <t>地点</t>
  </si>
  <si>
    <t>姓名</t>
  </si>
  <si>
    <t>种植品种</t>
  </si>
  <si>
    <t>认定实施面积（亩）</t>
  </si>
  <si>
    <r>
      <rPr>
        <b/>
        <sz val="12"/>
        <color theme="1"/>
        <rFont val="宋体"/>
        <charset val="134"/>
        <scheme val="minor"/>
      </rPr>
      <t>平均亩穗数</t>
    </r>
    <r>
      <rPr>
        <b/>
        <sz val="10"/>
        <color theme="1"/>
        <rFont val="宋体"/>
        <charset val="134"/>
        <scheme val="minor"/>
      </rPr>
      <t>（万）</t>
    </r>
  </si>
  <si>
    <r>
      <rPr>
        <b/>
        <sz val="12"/>
        <color theme="1"/>
        <rFont val="宋体"/>
        <charset val="134"/>
        <scheme val="minor"/>
      </rPr>
      <t>平均穗粒数</t>
    </r>
    <r>
      <rPr>
        <b/>
        <sz val="10"/>
        <color theme="1"/>
        <rFont val="宋体"/>
        <charset val="134"/>
        <scheme val="minor"/>
      </rPr>
      <t>(粒)</t>
    </r>
  </si>
  <si>
    <r>
      <rPr>
        <b/>
        <sz val="12"/>
        <color theme="1"/>
        <rFont val="宋体"/>
        <charset val="134"/>
        <scheme val="minor"/>
      </rPr>
      <t>审定千粒重</t>
    </r>
    <r>
      <rPr>
        <b/>
        <sz val="10"/>
        <color theme="1"/>
        <rFont val="宋体"/>
        <charset val="134"/>
        <scheme val="minor"/>
      </rPr>
      <t>（g/千粒）</t>
    </r>
  </si>
  <si>
    <r>
      <rPr>
        <b/>
        <sz val="12"/>
        <color theme="1"/>
        <rFont val="宋体"/>
        <charset val="134"/>
        <scheme val="minor"/>
      </rPr>
      <t>理论产量</t>
    </r>
    <r>
      <rPr>
        <b/>
        <sz val="10"/>
        <color theme="1"/>
        <rFont val="宋体"/>
        <charset val="134"/>
        <scheme val="minor"/>
      </rPr>
      <t>（kg/亩）</t>
    </r>
  </si>
  <si>
    <r>
      <rPr>
        <b/>
        <sz val="12"/>
        <color theme="1"/>
        <rFont val="宋体"/>
        <charset val="134"/>
        <scheme val="minor"/>
      </rPr>
      <t>实收面积</t>
    </r>
    <r>
      <rPr>
        <b/>
        <sz val="10"/>
        <color theme="1"/>
        <rFont val="宋体"/>
        <charset val="134"/>
        <scheme val="minor"/>
      </rPr>
      <t>（亩）</t>
    </r>
  </si>
  <si>
    <r>
      <rPr>
        <b/>
        <sz val="12"/>
        <color theme="1"/>
        <rFont val="宋体"/>
        <charset val="134"/>
        <scheme val="minor"/>
      </rPr>
      <t>实打产量</t>
    </r>
    <r>
      <rPr>
        <b/>
        <sz val="10"/>
        <color theme="1"/>
        <rFont val="宋体"/>
        <charset val="134"/>
        <scheme val="minor"/>
      </rPr>
      <t>（kg/亩）</t>
    </r>
  </si>
  <si>
    <r>
      <rPr>
        <b/>
        <sz val="12"/>
        <color theme="1"/>
        <rFont val="宋体"/>
        <charset val="134"/>
        <scheme val="minor"/>
      </rPr>
      <t>对照理论产量</t>
    </r>
    <r>
      <rPr>
        <b/>
        <sz val="10"/>
        <color theme="1"/>
        <rFont val="宋体"/>
        <charset val="134"/>
        <scheme val="minor"/>
      </rPr>
      <t>（kg/亩）</t>
    </r>
  </si>
  <si>
    <r>
      <rPr>
        <b/>
        <sz val="12"/>
        <color theme="1"/>
        <rFont val="宋体"/>
        <charset val="134"/>
        <scheme val="minor"/>
      </rPr>
      <t>比ck</t>
    </r>
    <r>
      <rPr>
        <b/>
        <sz val="12"/>
        <color theme="1"/>
        <rFont val="微软雅黑"/>
        <charset val="134"/>
      </rPr>
      <t>±</t>
    </r>
    <r>
      <rPr>
        <b/>
        <sz val="12"/>
        <color theme="1"/>
        <rFont val="宋体"/>
        <charset val="134"/>
        <scheme val="minor"/>
      </rPr>
      <t>（%）</t>
    </r>
  </si>
  <si>
    <t>实打比对照增加</t>
  </si>
  <si>
    <t>拟分配金额（元）</t>
  </si>
  <si>
    <t>姚村镇</t>
  </si>
  <si>
    <t>宋法平</t>
  </si>
  <si>
    <t>岱麦366、鲁原502、山农52</t>
  </si>
  <si>
    <t>颜峰</t>
  </si>
  <si>
    <t>中麦30</t>
  </si>
  <si>
    <t>张波</t>
  </si>
  <si>
    <t>岱麦728</t>
  </si>
  <si>
    <t>尼山镇</t>
  </si>
  <si>
    <t>张令伟</t>
  </si>
  <si>
    <t>鲁原502</t>
  </si>
  <si>
    <t>张敏</t>
  </si>
  <si>
    <t>席福田</t>
  </si>
  <si>
    <t>郭承文</t>
  </si>
  <si>
    <t>书院张王</t>
  </si>
  <si>
    <t>张建海</t>
  </si>
  <si>
    <t>书院</t>
  </si>
  <si>
    <t>孔保壮</t>
  </si>
  <si>
    <t>众岱100</t>
  </si>
  <si>
    <t>书院油坊</t>
  </si>
  <si>
    <t>宋志成</t>
  </si>
  <si>
    <t>太麦198</t>
  </si>
  <si>
    <t>娄灯明</t>
  </si>
  <si>
    <t>陵城镇</t>
  </si>
  <si>
    <t>程文通</t>
  </si>
  <si>
    <t>山农42</t>
  </si>
  <si>
    <t>霍雨迁</t>
  </si>
  <si>
    <t>小雪</t>
  </si>
  <si>
    <t>梁清华</t>
  </si>
  <si>
    <t>菏麦29、众岱100</t>
  </si>
  <si>
    <t>郭金平</t>
  </si>
  <si>
    <t>鑫麦22</t>
  </si>
  <si>
    <t>王庄镇</t>
  </si>
  <si>
    <t>倪立兵</t>
  </si>
  <si>
    <t>齐民12</t>
  </si>
  <si>
    <t>桂雷</t>
  </si>
  <si>
    <t>张忠友</t>
  </si>
  <si>
    <t>济儒麦25、众岱100、济儒麦19等</t>
  </si>
  <si>
    <t>合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</si>
</sst>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_ "/>
  </numFmts>
  <fonts count="3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1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57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0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7" fontId="4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0" fontId="0" fillId="2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tabSelected="1" workbookViewId="0">
      <selection activeCell="O2" sqref="O2"/>
    </sheetView>
  </sheetViews>
  <sheetFormatPr defaultColWidth="9" defaultRowHeight="13.5"/>
  <cols>
    <col min="1" max="1" width="9.5" customWidth="1"/>
    <col min="2" max="2" width="7.375" customWidth="1"/>
    <col min="3" max="3" width="8.5" customWidth="1"/>
    <col min="4" max="4" width="7" customWidth="1"/>
    <col min="5" max="5" width="7.25" customWidth="1"/>
    <col min="6" max="6" width="5.625" customWidth="1"/>
    <col min="7" max="7" width="5.25" customWidth="1"/>
    <col min="8" max="8" width="9.5" customWidth="1"/>
    <col min="9" max="9" width="6.375" customWidth="1"/>
    <col min="10" max="10" width="7.625" customWidth="1"/>
    <col min="11" max="11" width="7" customWidth="1"/>
    <col min="12" max="12" width="7.875" customWidth="1"/>
    <col min="13" max="13" width="8.625" style="1" customWidth="1"/>
    <col min="14" max="14" width="11.625" style="2" customWidth="1"/>
    <col min="17" max="17" width="12.625"/>
  </cols>
  <sheetData>
    <row r="1" ht="39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88.2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51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7.1" customHeight="1" spans="1:6">
      <c r="A4" s="5">
        <v>45455</v>
      </c>
      <c r="B4" s="5"/>
      <c r="C4" s="6"/>
      <c r="D4" s="7"/>
      <c r="E4" s="7"/>
      <c r="F4" s="7"/>
    </row>
    <row r="5" ht="78.75" spans="1:14">
      <c r="A5" s="8" t="s">
        <v>3</v>
      </c>
      <c r="B5" s="8" t="s">
        <v>4</v>
      </c>
      <c r="C5" s="8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9" t="s">
        <v>13</v>
      </c>
      <c r="L5" s="9" t="s">
        <v>14</v>
      </c>
      <c r="M5" s="9" t="s">
        <v>15</v>
      </c>
      <c r="N5" s="26" t="s">
        <v>16</v>
      </c>
    </row>
    <row r="6" ht="38.1" customHeight="1" spans="1:18">
      <c r="A6" s="10" t="s">
        <v>17</v>
      </c>
      <c r="B6" s="10" t="s">
        <v>18</v>
      </c>
      <c r="C6" s="11" t="s">
        <v>19</v>
      </c>
      <c r="D6" s="12">
        <v>1000</v>
      </c>
      <c r="E6" s="10">
        <v>41.4</v>
      </c>
      <c r="F6" s="10">
        <v>38.23</v>
      </c>
      <c r="G6" s="10">
        <v>43.37</v>
      </c>
      <c r="H6" s="13">
        <f>E6*F6*G6*0.85/100</f>
        <v>583.46255169</v>
      </c>
      <c r="I6" s="27">
        <v>3.298</v>
      </c>
      <c r="J6" s="28">
        <v>667.43</v>
      </c>
      <c r="K6" s="29">
        <v>526</v>
      </c>
      <c r="L6" s="10">
        <v>10.92</v>
      </c>
      <c r="M6" s="30">
        <f>(J6-K6)/K6</f>
        <v>0.268878326996198</v>
      </c>
      <c r="N6" s="31">
        <v>50000</v>
      </c>
      <c r="P6" s="24"/>
      <c r="Q6" s="24"/>
      <c r="R6" s="24"/>
    </row>
    <row r="7" ht="24" customHeight="1" spans="1:18">
      <c r="A7" s="10" t="s">
        <v>17</v>
      </c>
      <c r="B7" s="10" t="s">
        <v>20</v>
      </c>
      <c r="C7" s="10" t="s">
        <v>21</v>
      </c>
      <c r="D7" s="14">
        <v>600</v>
      </c>
      <c r="E7" s="10">
        <v>43.85</v>
      </c>
      <c r="F7" s="10">
        <v>38.33</v>
      </c>
      <c r="G7" s="10">
        <v>43.3</v>
      </c>
      <c r="H7" s="13">
        <f t="shared" ref="H7:H24" si="0">E7*F7*G7*0.85/100</f>
        <v>618.607582525</v>
      </c>
      <c r="I7" s="27">
        <v>3.32</v>
      </c>
      <c r="J7" s="28">
        <v>624.37</v>
      </c>
      <c r="K7" s="10">
        <v>521.83</v>
      </c>
      <c r="L7" s="32">
        <f>(H7/K7-1)*100</f>
        <v>18.5458065893107</v>
      </c>
      <c r="M7" s="30">
        <f t="shared" ref="M7:M24" si="1">(J7-K7)/K7</f>
        <v>0.196500776114827</v>
      </c>
      <c r="N7" s="31">
        <v>50000</v>
      </c>
      <c r="P7" s="24"/>
      <c r="Q7" s="49"/>
      <c r="R7" s="24"/>
    </row>
    <row r="8" ht="24" customHeight="1" spans="1:18">
      <c r="A8" s="10" t="s">
        <v>17</v>
      </c>
      <c r="B8" s="10" t="s">
        <v>22</v>
      </c>
      <c r="C8" s="10" t="s">
        <v>23</v>
      </c>
      <c r="D8" s="14">
        <v>600</v>
      </c>
      <c r="E8" s="10">
        <v>39.05</v>
      </c>
      <c r="F8" s="10">
        <v>37.06</v>
      </c>
      <c r="G8" s="10">
        <v>42.1</v>
      </c>
      <c r="H8" s="13">
        <f t="shared" si="0"/>
        <v>517.87801505</v>
      </c>
      <c r="I8" s="27">
        <v>3.98</v>
      </c>
      <c r="J8" s="28">
        <v>631.31</v>
      </c>
      <c r="K8" s="10">
        <v>475.9</v>
      </c>
      <c r="L8" s="32">
        <f t="shared" ref="L8:L16" si="2">(H8/K8-1)*100</f>
        <v>8.82076382643413</v>
      </c>
      <c r="M8" s="30">
        <f t="shared" si="1"/>
        <v>0.326560201723051</v>
      </c>
      <c r="N8" s="31">
        <v>50000</v>
      </c>
      <c r="P8" s="24"/>
      <c r="Q8" s="49"/>
      <c r="R8" s="24"/>
    </row>
    <row r="9" ht="24" customHeight="1" spans="1:18">
      <c r="A9" s="10" t="s">
        <v>24</v>
      </c>
      <c r="B9" s="10" t="s">
        <v>25</v>
      </c>
      <c r="C9" s="10" t="s">
        <v>26</v>
      </c>
      <c r="D9" s="14">
        <v>145.34</v>
      </c>
      <c r="E9" s="10">
        <v>40.02</v>
      </c>
      <c r="F9" s="10">
        <v>36.8</v>
      </c>
      <c r="G9" s="10">
        <v>43.8</v>
      </c>
      <c r="H9" s="13">
        <f t="shared" si="0"/>
        <v>548.2996128</v>
      </c>
      <c r="I9" s="27">
        <v>3.053</v>
      </c>
      <c r="J9" s="28">
        <v>635.27</v>
      </c>
      <c r="K9" s="10">
        <v>530.44</v>
      </c>
      <c r="L9" s="32">
        <f t="shared" si="2"/>
        <v>3.36694306613376</v>
      </c>
      <c r="M9" s="30">
        <f t="shared" si="1"/>
        <v>0.197628383983108</v>
      </c>
      <c r="N9" s="31">
        <f t="shared" ref="N9:N23" si="3">D9*100</f>
        <v>14534</v>
      </c>
      <c r="P9" s="24"/>
      <c r="Q9" s="50"/>
      <c r="R9" s="24"/>
    </row>
    <row r="10" ht="24" customHeight="1" spans="1:18">
      <c r="A10" s="10" t="s">
        <v>24</v>
      </c>
      <c r="B10" s="10" t="s">
        <v>27</v>
      </c>
      <c r="C10" s="10" t="s">
        <v>26</v>
      </c>
      <c r="D10" s="14">
        <v>101.22</v>
      </c>
      <c r="E10" s="10">
        <v>38.49</v>
      </c>
      <c r="F10" s="10">
        <v>41</v>
      </c>
      <c r="G10" s="10">
        <v>43.8</v>
      </c>
      <c r="H10" s="13">
        <f t="shared" si="0"/>
        <v>587.522907</v>
      </c>
      <c r="I10" s="27">
        <v>3.332</v>
      </c>
      <c r="J10" s="28">
        <v>648.35</v>
      </c>
      <c r="K10" s="10">
        <v>530.44</v>
      </c>
      <c r="L10" s="32">
        <f t="shared" si="2"/>
        <v>10.7614257974512</v>
      </c>
      <c r="M10" s="30">
        <f t="shared" si="1"/>
        <v>0.222287157831234</v>
      </c>
      <c r="N10" s="31">
        <f t="shared" si="3"/>
        <v>10122</v>
      </c>
      <c r="P10" s="24"/>
      <c r="Q10" s="49"/>
      <c r="R10" s="24"/>
    </row>
    <row r="11" ht="24" customHeight="1" spans="1:18">
      <c r="A11" s="10" t="s">
        <v>24</v>
      </c>
      <c r="B11" s="10" t="s">
        <v>28</v>
      </c>
      <c r="C11" s="10" t="s">
        <v>26</v>
      </c>
      <c r="D11" s="14">
        <v>441.2</v>
      </c>
      <c r="E11" s="10">
        <v>41.87</v>
      </c>
      <c r="F11" s="10">
        <v>37.09</v>
      </c>
      <c r="G11" s="10">
        <v>43.8</v>
      </c>
      <c r="H11" s="13">
        <f t="shared" si="0"/>
        <v>578.16637509</v>
      </c>
      <c r="I11" s="27">
        <v>3.02</v>
      </c>
      <c r="J11" s="28">
        <v>640.05</v>
      </c>
      <c r="K11" s="10">
        <v>508.87</v>
      </c>
      <c r="L11" s="32">
        <f t="shared" si="2"/>
        <v>13.6176970719437</v>
      </c>
      <c r="M11" s="30">
        <f t="shared" si="1"/>
        <v>0.257786861084363</v>
      </c>
      <c r="N11" s="31">
        <f t="shared" si="3"/>
        <v>44120</v>
      </c>
      <c r="P11" s="24"/>
      <c r="Q11" s="49"/>
      <c r="R11" s="24"/>
    </row>
    <row r="12" ht="24" customHeight="1" spans="1:18">
      <c r="A12" s="10" t="s">
        <v>24</v>
      </c>
      <c r="B12" s="10" t="s">
        <v>29</v>
      </c>
      <c r="C12" s="10" t="s">
        <v>23</v>
      </c>
      <c r="D12" s="14">
        <v>102.08</v>
      </c>
      <c r="E12" s="10">
        <v>36.64</v>
      </c>
      <c r="F12" s="10">
        <v>43.6</v>
      </c>
      <c r="G12" s="10">
        <v>42.1</v>
      </c>
      <c r="H12" s="13">
        <f t="shared" si="0"/>
        <v>571.6668064</v>
      </c>
      <c r="I12" s="27">
        <v>3.26</v>
      </c>
      <c r="J12" s="28">
        <v>665.79</v>
      </c>
      <c r="K12" s="10">
        <v>508.87</v>
      </c>
      <c r="L12" s="32">
        <f t="shared" si="2"/>
        <v>12.3404418417278</v>
      </c>
      <c r="M12" s="30">
        <f t="shared" si="1"/>
        <v>0.30836952463301</v>
      </c>
      <c r="N12" s="31">
        <f t="shared" si="3"/>
        <v>10208</v>
      </c>
      <c r="P12" s="24"/>
      <c r="Q12" s="49"/>
      <c r="R12" s="24"/>
    </row>
    <row r="13" ht="24" customHeight="1" spans="1:18">
      <c r="A13" s="10" t="s">
        <v>30</v>
      </c>
      <c r="B13" s="10" t="s">
        <v>31</v>
      </c>
      <c r="C13" s="10" t="s">
        <v>26</v>
      </c>
      <c r="D13" s="14">
        <v>204.76</v>
      </c>
      <c r="E13" s="10">
        <v>36.11</v>
      </c>
      <c r="F13" s="10">
        <v>42.15</v>
      </c>
      <c r="G13" s="10">
        <v>43.8</v>
      </c>
      <c r="H13" s="13">
        <f t="shared" si="0"/>
        <v>566.65418895</v>
      </c>
      <c r="I13" s="27">
        <v>3.01</v>
      </c>
      <c r="J13" s="28">
        <v>585.68</v>
      </c>
      <c r="K13" s="10">
        <v>465.62</v>
      </c>
      <c r="L13" s="32">
        <f t="shared" si="2"/>
        <v>21.6988507688673</v>
      </c>
      <c r="M13" s="30">
        <f t="shared" si="1"/>
        <v>0.257849748722134</v>
      </c>
      <c r="N13" s="31">
        <f>D13*90</f>
        <v>18428.4</v>
      </c>
      <c r="P13" s="24"/>
      <c r="Q13" s="50"/>
      <c r="R13" s="24"/>
    </row>
    <row r="14" ht="24" customHeight="1" spans="1:18">
      <c r="A14" s="10" t="s">
        <v>32</v>
      </c>
      <c r="B14" s="10" t="s">
        <v>33</v>
      </c>
      <c r="C14" s="10" t="s">
        <v>34</v>
      </c>
      <c r="D14" s="14">
        <v>650</v>
      </c>
      <c r="E14" s="10">
        <v>42.24</v>
      </c>
      <c r="F14" s="10">
        <v>43.72</v>
      </c>
      <c r="G14" s="10">
        <v>41.5</v>
      </c>
      <c r="H14" s="13">
        <f t="shared" si="0"/>
        <v>651.4349952</v>
      </c>
      <c r="I14" s="27">
        <v>3.27</v>
      </c>
      <c r="J14" s="28">
        <v>697.78</v>
      </c>
      <c r="K14" s="10">
        <v>524.97</v>
      </c>
      <c r="L14" s="32">
        <f t="shared" si="2"/>
        <v>24.0899470826904</v>
      </c>
      <c r="M14" s="30">
        <f t="shared" si="1"/>
        <v>0.329180715088481</v>
      </c>
      <c r="N14" s="31">
        <v>50000</v>
      </c>
      <c r="P14" s="24"/>
      <c r="Q14" s="49"/>
      <c r="R14" s="24"/>
    </row>
    <row r="15" ht="24" customHeight="1" spans="1:18">
      <c r="A15" s="14" t="s">
        <v>35</v>
      </c>
      <c r="B15" s="14" t="s">
        <v>36</v>
      </c>
      <c r="C15" s="14" t="s">
        <v>37</v>
      </c>
      <c r="D15" s="14">
        <v>200</v>
      </c>
      <c r="E15" s="14">
        <v>36.36</v>
      </c>
      <c r="F15" s="14">
        <v>47.1</v>
      </c>
      <c r="G15" s="14">
        <v>43.6</v>
      </c>
      <c r="H15" s="15">
        <f t="shared" si="0"/>
        <v>634.6732536</v>
      </c>
      <c r="I15" s="14">
        <v>3.79</v>
      </c>
      <c r="J15" s="33">
        <v>735.31</v>
      </c>
      <c r="K15" s="34">
        <v>582</v>
      </c>
      <c r="L15" s="16">
        <f t="shared" si="2"/>
        <v>9.05038721649485</v>
      </c>
      <c r="M15" s="35">
        <f t="shared" si="1"/>
        <v>0.263419243986254</v>
      </c>
      <c r="N15" s="36">
        <f>D15*110</f>
        <v>22000</v>
      </c>
      <c r="O15" s="37"/>
      <c r="P15" s="24"/>
      <c r="Q15" s="50"/>
      <c r="R15" s="24"/>
    </row>
    <row r="16" ht="24" customHeight="1" spans="1:18">
      <c r="A16" s="14" t="s">
        <v>32</v>
      </c>
      <c r="B16" s="14" t="s">
        <v>38</v>
      </c>
      <c r="C16" s="14" t="s">
        <v>37</v>
      </c>
      <c r="D16" s="14">
        <v>474.42</v>
      </c>
      <c r="E16" s="14">
        <v>48.57</v>
      </c>
      <c r="F16" s="14">
        <v>35.8</v>
      </c>
      <c r="G16" s="14">
        <v>43.6</v>
      </c>
      <c r="H16" s="15">
        <f t="shared" si="0"/>
        <v>644.4015036</v>
      </c>
      <c r="I16" s="14">
        <v>4.216</v>
      </c>
      <c r="J16" s="33">
        <v>726.28</v>
      </c>
      <c r="K16" s="14">
        <v>582.2</v>
      </c>
      <c r="L16" s="16">
        <f t="shared" si="2"/>
        <v>10.683872140158</v>
      </c>
      <c r="M16" s="35">
        <f t="shared" si="1"/>
        <v>0.247475094469254</v>
      </c>
      <c r="N16" s="36">
        <v>50000</v>
      </c>
      <c r="O16" s="38"/>
      <c r="P16" s="24"/>
      <c r="Q16" s="49"/>
      <c r="R16" s="24"/>
    </row>
    <row r="17" ht="24" customHeight="1" spans="1:18">
      <c r="A17" s="10" t="s">
        <v>39</v>
      </c>
      <c r="B17" s="10" t="s">
        <v>40</v>
      </c>
      <c r="C17" s="10" t="s">
        <v>41</v>
      </c>
      <c r="D17" s="14">
        <v>101.7</v>
      </c>
      <c r="E17" s="10">
        <v>44.18</v>
      </c>
      <c r="F17" s="10">
        <v>38.74</v>
      </c>
      <c r="G17" s="10">
        <v>44.6</v>
      </c>
      <c r="H17" s="13">
        <f t="shared" si="0"/>
        <v>648.84223612</v>
      </c>
      <c r="I17" s="27">
        <v>3.38</v>
      </c>
      <c r="J17" s="28">
        <v>651.36</v>
      </c>
      <c r="K17" s="10">
        <v>549.35</v>
      </c>
      <c r="L17" s="32">
        <f t="shared" ref="L17:L24" si="4">(H17/K17-1)*100</f>
        <v>18.1109012687722</v>
      </c>
      <c r="M17" s="30">
        <f t="shared" si="1"/>
        <v>0.185692181669245</v>
      </c>
      <c r="N17" s="31">
        <f>D17*100</f>
        <v>10170</v>
      </c>
      <c r="O17" s="39"/>
      <c r="P17" s="24"/>
      <c r="Q17" s="50"/>
      <c r="R17" s="24"/>
    </row>
    <row r="18" ht="24" customHeight="1" spans="1:18">
      <c r="A18" s="14" t="s">
        <v>39</v>
      </c>
      <c r="B18" s="14" t="s">
        <v>42</v>
      </c>
      <c r="C18" s="14" t="s">
        <v>41</v>
      </c>
      <c r="D18" s="14">
        <v>170</v>
      </c>
      <c r="E18" s="16">
        <v>47</v>
      </c>
      <c r="F18" s="14">
        <v>38.44</v>
      </c>
      <c r="G18" s="14">
        <v>44.6</v>
      </c>
      <c r="H18" s="15">
        <f t="shared" si="0"/>
        <v>684.912388</v>
      </c>
      <c r="I18" s="14">
        <v>4.56</v>
      </c>
      <c r="J18" s="33">
        <v>745.06</v>
      </c>
      <c r="K18" s="14">
        <v>549.35</v>
      </c>
      <c r="L18" s="16">
        <f t="shared" si="4"/>
        <v>24.6768704832984</v>
      </c>
      <c r="M18" s="35">
        <f t="shared" si="1"/>
        <v>0.356257395103304</v>
      </c>
      <c r="N18" s="36">
        <f>D18*110</f>
        <v>18700</v>
      </c>
      <c r="O18" s="39"/>
      <c r="P18" s="24"/>
      <c r="Q18" s="50"/>
      <c r="R18" s="24"/>
    </row>
    <row r="19" ht="32.1" customHeight="1" spans="1:18">
      <c r="A19" s="10" t="s">
        <v>43</v>
      </c>
      <c r="B19" s="10" t="s">
        <v>44</v>
      </c>
      <c r="C19" s="17" t="s">
        <v>45</v>
      </c>
      <c r="D19" s="18">
        <v>207.55</v>
      </c>
      <c r="E19" s="19">
        <v>35.43</v>
      </c>
      <c r="F19" s="19">
        <v>39.59</v>
      </c>
      <c r="G19" s="19">
        <v>43.87</v>
      </c>
      <c r="H19" s="13">
        <f t="shared" si="0"/>
        <v>523.0500093615</v>
      </c>
      <c r="I19" s="27">
        <v>3.28</v>
      </c>
      <c r="J19" s="28">
        <v>617.27</v>
      </c>
      <c r="K19" s="40">
        <v>473</v>
      </c>
      <c r="L19" s="41">
        <f t="shared" si="4"/>
        <v>10.5813973280127</v>
      </c>
      <c r="M19" s="30">
        <f t="shared" si="1"/>
        <v>0.305010570824524</v>
      </c>
      <c r="N19" s="31">
        <f t="shared" si="3"/>
        <v>20755</v>
      </c>
      <c r="O19" s="39"/>
      <c r="P19" s="24"/>
      <c r="Q19" s="50"/>
      <c r="R19" s="24"/>
    </row>
    <row r="20" ht="24" customHeight="1" spans="1:18">
      <c r="A20" s="10" t="s">
        <v>43</v>
      </c>
      <c r="B20" s="10" t="s">
        <v>40</v>
      </c>
      <c r="C20" s="10" t="s">
        <v>41</v>
      </c>
      <c r="D20" s="14">
        <v>110</v>
      </c>
      <c r="E20" s="10">
        <v>40.13</v>
      </c>
      <c r="F20" s="10">
        <v>38.76</v>
      </c>
      <c r="G20" s="10">
        <v>44.6</v>
      </c>
      <c r="H20" s="13">
        <f t="shared" si="0"/>
        <v>589.66684908</v>
      </c>
      <c r="I20" s="27">
        <v>3.085</v>
      </c>
      <c r="J20" s="28">
        <v>614.98</v>
      </c>
      <c r="K20" s="10">
        <v>475.54</v>
      </c>
      <c r="L20" s="32">
        <f t="shared" si="4"/>
        <v>23.9994215165917</v>
      </c>
      <c r="M20" s="30">
        <f t="shared" si="1"/>
        <v>0.293224544728099</v>
      </c>
      <c r="N20" s="31">
        <f t="shared" si="3"/>
        <v>11000</v>
      </c>
      <c r="O20" s="39"/>
      <c r="P20" s="24"/>
      <c r="Q20" s="50"/>
      <c r="R20" s="24"/>
    </row>
    <row r="21" ht="24" customHeight="1" spans="1:18">
      <c r="A21" s="10" t="s">
        <v>43</v>
      </c>
      <c r="B21" s="10" t="s">
        <v>46</v>
      </c>
      <c r="C21" s="10" t="s">
        <v>47</v>
      </c>
      <c r="D21" s="20">
        <v>120</v>
      </c>
      <c r="E21" s="10">
        <v>39.46</v>
      </c>
      <c r="F21" s="10">
        <v>36.74</v>
      </c>
      <c r="G21" s="10">
        <v>43.8</v>
      </c>
      <c r="H21" s="13">
        <f t="shared" si="0"/>
        <v>539.74579692</v>
      </c>
      <c r="I21" s="27">
        <v>3.158</v>
      </c>
      <c r="J21" s="28">
        <v>619.42</v>
      </c>
      <c r="K21" s="10">
        <v>522.64</v>
      </c>
      <c r="L21" s="32">
        <f t="shared" si="4"/>
        <v>3.27295976580437</v>
      </c>
      <c r="M21" s="30">
        <f t="shared" si="1"/>
        <v>0.185175264044084</v>
      </c>
      <c r="N21" s="31">
        <f t="shared" si="3"/>
        <v>12000</v>
      </c>
      <c r="O21" s="39"/>
      <c r="P21" s="24"/>
      <c r="Q21" s="25"/>
      <c r="R21" s="24"/>
    </row>
    <row r="22" ht="24" customHeight="1" spans="1:18">
      <c r="A22" s="10" t="s">
        <v>48</v>
      </c>
      <c r="B22" s="10" t="s">
        <v>49</v>
      </c>
      <c r="C22" s="10" t="s">
        <v>50</v>
      </c>
      <c r="D22" s="20">
        <v>236</v>
      </c>
      <c r="E22" s="10">
        <v>38.84</v>
      </c>
      <c r="F22" s="10">
        <v>37.8</v>
      </c>
      <c r="G22" s="10">
        <v>46.1</v>
      </c>
      <c r="H22" s="13">
        <f t="shared" si="0"/>
        <v>575.2953612</v>
      </c>
      <c r="I22" s="42">
        <v>3.32</v>
      </c>
      <c r="J22" s="43">
        <v>662.88</v>
      </c>
      <c r="K22" s="10">
        <v>496.4</v>
      </c>
      <c r="L22" s="32">
        <f t="shared" si="4"/>
        <v>15.8935054794521</v>
      </c>
      <c r="M22" s="30">
        <f t="shared" si="1"/>
        <v>0.335374697824335</v>
      </c>
      <c r="N22" s="31">
        <f t="shared" si="3"/>
        <v>23600</v>
      </c>
      <c r="O22" s="39"/>
      <c r="P22" s="24"/>
      <c r="Q22" s="24"/>
      <c r="R22" s="24"/>
    </row>
    <row r="23" ht="24" customHeight="1" spans="1:18">
      <c r="A23" s="10" t="s">
        <v>48</v>
      </c>
      <c r="B23" s="10" t="s">
        <v>51</v>
      </c>
      <c r="C23" s="10" t="s">
        <v>26</v>
      </c>
      <c r="D23" s="20">
        <v>260.56</v>
      </c>
      <c r="E23" s="10">
        <v>38.83</v>
      </c>
      <c r="F23" s="10">
        <v>40.5</v>
      </c>
      <c r="G23" s="10">
        <v>43.8</v>
      </c>
      <c r="H23" s="13">
        <f t="shared" si="0"/>
        <v>585.4845645</v>
      </c>
      <c r="I23" s="42">
        <v>4.28</v>
      </c>
      <c r="J23" s="43">
        <v>602.52</v>
      </c>
      <c r="K23" s="10">
        <v>445.98</v>
      </c>
      <c r="L23" s="32">
        <f t="shared" si="4"/>
        <v>31.2804530472218</v>
      </c>
      <c r="M23" s="30">
        <f t="shared" si="1"/>
        <v>0.351002287098076</v>
      </c>
      <c r="N23" s="31">
        <f t="shared" si="3"/>
        <v>26056</v>
      </c>
      <c r="O23" s="39"/>
      <c r="P23" s="24"/>
      <c r="Q23" s="24"/>
      <c r="R23" s="24"/>
    </row>
    <row r="24" ht="36" customHeight="1" spans="1:18">
      <c r="A24" s="14" t="s">
        <v>48</v>
      </c>
      <c r="B24" s="14" t="s">
        <v>52</v>
      </c>
      <c r="C24" s="21" t="s">
        <v>53</v>
      </c>
      <c r="D24" s="14">
        <v>318.75</v>
      </c>
      <c r="E24" s="14">
        <v>45.15</v>
      </c>
      <c r="F24" s="14">
        <v>40.07</v>
      </c>
      <c r="G24" s="14">
        <v>42.3</v>
      </c>
      <c r="H24" s="15">
        <f t="shared" si="0"/>
        <v>650.483657775</v>
      </c>
      <c r="I24" s="44">
        <v>3.72</v>
      </c>
      <c r="J24" s="45">
        <v>750.63</v>
      </c>
      <c r="K24" s="14">
        <v>505.8</v>
      </c>
      <c r="L24" s="16">
        <f t="shared" si="4"/>
        <v>28.6049145462633</v>
      </c>
      <c r="M24" s="35">
        <f t="shared" si="1"/>
        <v>0.484045077105575</v>
      </c>
      <c r="N24" s="36">
        <f>D24*110</f>
        <v>35062.5</v>
      </c>
      <c r="O24" s="39"/>
      <c r="P24" s="24"/>
      <c r="Q24" s="24"/>
      <c r="R24" s="24"/>
    </row>
    <row r="25" ht="42" customHeight="1" spans="1:18">
      <c r="A25" s="11" t="s">
        <v>54</v>
      </c>
      <c r="B25" s="11"/>
      <c r="C25" s="11"/>
      <c r="D25" s="22">
        <f>SUM(D6:D24)</f>
        <v>6043.58</v>
      </c>
      <c r="E25" s="23"/>
      <c r="F25" s="23"/>
      <c r="G25" s="23"/>
      <c r="H25" s="23"/>
      <c r="I25" s="22">
        <f>SUM(I6:I24)</f>
        <v>66.332</v>
      </c>
      <c r="J25" s="23"/>
      <c r="K25" s="23"/>
      <c r="L25" s="23"/>
      <c r="M25" s="23"/>
      <c r="N25" s="46">
        <f>SUM(N6:N24)</f>
        <v>526755.9</v>
      </c>
      <c r="O25" s="39"/>
      <c r="P25" s="24"/>
      <c r="Q25" s="24"/>
      <c r="R25" s="24"/>
    </row>
    <row r="26" ht="14.25" spans="1:18">
      <c r="A26" s="24"/>
      <c r="B26" s="24"/>
      <c r="C26" s="24"/>
      <c r="D26" s="24"/>
      <c r="E26" s="24"/>
      <c r="F26" s="24"/>
      <c r="G26" s="24"/>
      <c r="H26" s="25"/>
      <c r="I26" s="25"/>
      <c r="J26" s="25"/>
      <c r="K26" s="24"/>
      <c r="L26" s="24"/>
      <c r="O26" s="39"/>
      <c r="P26" s="24"/>
      <c r="Q26" s="24"/>
      <c r="R26" s="24"/>
    </row>
    <row r="27" ht="14.25" spans="1:18">
      <c r="A27" s="24"/>
      <c r="B27" s="24"/>
      <c r="C27" s="24"/>
      <c r="D27" s="24"/>
      <c r="E27" s="24"/>
      <c r="F27" s="24"/>
      <c r="G27" s="24"/>
      <c r="H27" s="25"/>
      <c r="I27" s="25"/>
      <c r="J27" s="25"/>
      <c r="K27" s="24"/>
      <c r="L27" s="24"/>
      <c r="O27" s="39"/>
      <c r="P27" s="24"/>
      <c r="Q27" s="24"/>
      <c r="R27" s="24"/>
    </row>
    <row r="28" ht="14.25" spans="1:15">
      <c r="A28" s="24"/>
      <c r="B28" s="24"/>
      <c r="C28" s="24"/>
      <c r="D28" s="24"/>
      <c r="E28" s="24"/>
      <c r="F28" s="24"/>
      <c r="G28" s="24"/>
      <c r="H28" s="25"/>
      <c r="I28" s="25"/>
      <c r="J28" s="25"/>
      <c r="K28" s="24"/>
      <c r="L28" s="24"/>
      <c r="O28" s="39"/>
    </row>
    <row r="29" ht="14.25" spans="15:15">
      <c r="O29" s="47"/>
    </row>
    <row r="30" ht="14.25" spans="15:15">
      <c r="O30" s="39"/>
    </row>
    <row r="31" ht="14.25" spans="15:15">
      <c r="O31" s="48"/>
    </row>
    <row r="32" ht="14.25" spans="15:15">
      <c r="O32" s="48"/>
    </row>
    <row r="33" ht="14.25" spans="15:15">
      <c r="O33" s="48"/>
    </row>
    <row r="34" ht="14.25" spans="15:15">
      <c r="O34" s="39"/>
    </row>
    <row r="35" spans="15:15">
      <c r="O35" s="37"/>
    </row>
    <row r="36" spans="15:15">
      <c r="O36" s="37"/>
    </row>
  </sheetData>
  <mergeCells count="5">
    <mergeCell ref="A1:N1"/>
    <mergeCell ref="A2:N2"/>
    <mergeCell ref="A3:N3"/>
    <mergeCell ref="A4:B4"/>
    <mergeCell ref="A25:C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2024年小麦单产提升实施主体测产结果和资金分配表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包包大人</cp:lastModifiedBy>
  <dcterms:created xsi:type="dcterms:W3CDTF">2024-05-20T07:09:00Z</dcterms:created>
  <dcterms:modified xsi:type="dcterms:W3CDTF">2024-07-02T02:19:15Z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9520626C7DBE446F89CB0BD4D7CC8301_13</vt:lpwstr>
  </property>
  <property fmtid="{D5CDD505-2E9C-101B-9397-08002B2CF9AE}" pid="3" name="KSOProductBuildVer">
    <vt:lpwstr>2052-12.1.0.16929</vt:lpwstr>
  </property>
</Properties>
</file>